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anel\Box Sync\QALE\QALE manuscript 2\"/>
    </mc:Choice>
  </mc:AlternateContent>
  <xr:revisionPtr revIDLastSave="0" documentId="13_ncr:1_{571A1B82-340C-4B5C-8FE8-ED6F41DF110B}" xr6:coauthVersionLast="34" xr6:coauthVersionMax="34" xr10:uidLastSave="{00000000-0000-0000-0000-000000000000}"/>
  <bookViews>
    <workbookView xWindow="0" yWindow="0" windowWidth="28800" windowHeight="12456" xr2:uid="{00000000-000D-0000-FFFF-FFFF00000000}"/>
  </bookViews>
  <sheets>
    <sheet name="All Subjects" sheetId="1" r:id="rId1"/>
    <sheet name="White Only" sheetId="2" r:id="rId2"/>
    <sheet name="Black Only" sheetId="3" r:id="rId3"/>
    <sheet name="Hispanic Only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4" l="1"/>
  <c r="H18" i="4"/>
  <c r="I17" i="4"/>
  <c r="H17" i="4"/>
  <c r="I16" i="4"/>
  <c r="H16" i="4"/>
  <c r="I15" i="4"/>
  <c r="H15" i="4"/>
  <c r="I14" i="4"/>
  <c r="H14" i="4"/>
  <c r="L5" i="4" s="1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M8" i="3" l="1"/>
  <c r="L8" i="1"/>
  <c r="M10" i="1"/>
  <c r="L3" i="2"/>
  <c r="L5" i="1"/>
  <c r="M3" i="1"/>
  <c r="L7" i="1"/>
  <c r="M5" i="1"/>
  <c r="L2" i="1"/>
  <c r="L4" i="1"/>
  <c r="M6" i="1"/>
  <c r="L11" i="1"/>
  <c r="L3" i="1"/>
  <c r="M6" i="2"/>
  <c r="L10" i="1"/>
  <c r="L6" i="1"/>
  <c r="M2" i="1"/>
  <c r="N2" i="1" s="1"/>
  <c r="M8" i="1"/>
  <c r="N8" i="1" s="1"/>
  <c r="M4" i="1"/>
  <c r="M9" i="1"/>
  <c r="L5" i="3"/>
  <c r="L9" i="1"/>
  <c r="M11" i="1"/>
  <c r="M7" i="1"/>
  <c r="M11" i="4"/>
  <c r="M8" i="4"/>
  <c r="M10" i="3"/>
  <c r="M11" i="3"/>
  <c r="M5" i="3"/>
  <c r="N5" i="3" s="1"/>
  <c r="M2" i="3"/>
  <c r="M3" i="2"/>
  <c r="M7" i="2"/>
  <c r="M9" i="2"/>
  <c r="L6" i="4"/>
  <c r="L8" i="4"/>
  <c r="L8" i="3"/>
  <c r="N8" i="3" s="1"/>
  <c r="L2" i="3"/>
  <c r="L4" i="3"/>
  <c r="M5" i="4"/>
  <c r="L10" i="4"/>
  <c r="L2" i="4"/>
  <c r="M2" i="4"/>
  <c r="L7" i="4"/>
  <c r="M10" i="4"/>
  <c r="L4" i="4"/>
  <c r="M7" i="4"/>
  <c r="M4" i="4"/>
  <c r="L9" i="4"/>
  <c r="M9" i="4"/>
  <c r="L3" i="4"/>
  <c r="M6" i="4"/>
  <c r="L11" i="4"/>
  <c r="M3" i="4"/>
  <c r="L7" i="3"/>
  <c r="M7" i="3"/>
  <c r="M4" i="3"/>
  <c r="L9" i="3"/>
  <c r="L10" i="3"/>
  <c r="L6" i="3"/>
  <c r="M9" i="3"/>
  <c r="L3" i="3"/>
  <c r="M6" i="3"/>
  <c r="L11" i="3"/>
  <c r="M3" i="3"/>
  <c r="L4" i="2"/>
  <c r="L6" i="2"/>
  <c r="N6" i="2" s="1"/>
  <c r="N3" i="2"/>
  <c r="M11" i="2"/>
  <c r="L11" i="2"/>
  <c r="M8" i="2"/>
  <c r="L2" i="2"/>
  <c r="M5" i="2"/>
  <c r="L10" i="2"/>
  <c r="L8" i="2"/>
  <c r="L5" i="2"/>
  <c r="M2" i="2"/>
  <c r="L7" i="2"/>
  <c r="M10" i="2"/>
  <c r="M4" i="2"/>
  <c r="N4" i="2" s="1"/>
  <c r="L9" i="2"/>
  <c r="N11" i="4" l="1"/>
  <c r="N10" i="1"/>
  <c r="N7" i="1"/>
  <c r="N9" i="1"/>
  <c r="N5" i="1"/>
  <c r="N6" i="1"/>
  <c r="N11" i="1"/>
  <c r="N4" i="1"/>
  <c r="N3" i="1"/>
  <c r="N5" i="4"/>
  <c r="N7" i="2"/>
  <c r="N2" i="3"/>
  <c r="N6" i="4"/>
  <c r="N8" i="4"/>
  <c r="N2" i="4"/>
  <c r="N4" i="4"/>
  <c r="N10" i="3"/>
  <c r="N11" i="3"/>
  <c r="N9" i="2"/>
  <c r="N2" i="2"/>
  <c r="N11" i="2"/>
  <c r="N8" i="2"/>
  <c r="N4" i="3"/>
  <c r="N7" i="4"/>
  <c r="N3" i="4"/>
  <c r="N9" i="4"/>
  <c r="N10" i="4"/>
  <c r="N9" i="3"/>
  <c r="N7" i="3"/>
  <c r="N3" i="3"/>
  <c r="N6" i="3"/>
  <c r="N10" i="2"/>
  <c r="N5" i="2"/>
  <c r="N12" i="1" l="1"/>
  <c r="N12" i="2"/>
  <c r="N12" i="4"/>
  <c r="N12" i="3"/>
</calcChain>
</file>

<file path=xl/sharedStrings.xml><?xml version="1.0" encoding="utf-8"?>
<sst xmlns="http://schemas.openxmlformats.org/spreadsheetml/2006/main" count="188" uniqueCount="47">
  <si>
    <t>Beta for Health Utility</t>
  </si>
  <si>
    <t>Beta for Prob Survival</t>
  </si>
  <si>
    <t>Scenario</t>
  </si>
  <si>
    <t>Year</t>
  </si>
  <si>
    <t xml:space="preserve">Estimated Health Utility </t>
  </si>
  <si>
    <t>Estimated Prob Survival</t>
  </si>
  <si>
    <t>Estimated QALE</t>
  </si>
  <si>
    <t>Age(18-85)</t>
  </si>
  <si>
    <t>Age</t>
  </si>
  <si>
    <t>Female (0=male, 1=female)</t>
  </si>
  <si>
    <t>Female</t>
  </si>
  <si>
    <t>BHU:Excellent (0=No, 1=Yes)</t>
  </si>
  <si>
    <t>Excellent</t>
  </si>
  <si>
    <t>BHU:Very Good (0=No, 1=Yes)</t>
  </si>
  <si>
    <t>Very Good</t>
  </si>
  <si>
    <t>BHU:Good (0=No, 1=Yes)</t>
  </si>
  <si>
    <t>Good</t>
  </si>
  <si>
    <t>BHU:Fair (0=No, 1=Yes)</t>
  </si>
  <si>
    <t>Fair</t>
  </si>
  <si>
    <t>BHU:Poor (0=No, 1=Yes)</t>
  </si>
  <si>
    <t>Poor</t>
  </si>
  <si>
    <t>Constant Term</t>
  </si>
  <si>
    <t>Parameter p</t>
  </si>
  <si>
    <t>Estimated 10-Year QALE</t>
  </si>
  <si>
    <t>DIABDX (0=No, 1=Yes)</t>
  </si>
  <si>
    <t>ASTHDX (0=No, 1=Yes)</t>
  </si>
  <si>
    <t>HIBPDX (0=No, 1=Yes)</t>
  </si>
  <si>
    <t xml:space="preserve"> CHDDX (0=No, 1=Yes)</t>
  </si>
  <si>
    <t>ANGIDX (0=No, 1=Yes)</t>
  </si>
  <si>
    <t xml:space="preserve">  MIDX (0=No, 1=Yes)</t>
  </si>
  <si>
    <t>OHRTDX (0=No, 1=Yes)</t>
  </si>
  <si>
    <t>STRKDX (0=No, 1=Yes)</t>
  </si>
  <si>
    <t>EMPHDX (0=No, 1=Yes)</t>
  </si>
  <si>
    <t>ARTHDX (0=No, 1=Yes)</t>
  </si>
  <si>
    <t>beta_times_x
for Health Utility</t>
  </si>
  <si>
    <t>beta_times_x
for Prob Survival</t>
  </si>
  <si>
    <t>Aim3</t>
  </si>
  <si>
    <t>Diabetes</t>
  </si>
  <si>
    <t>Asthma</t>
  </si>
  <si>
    <t>HTN</t>
  </si>
  <si>
    <t>CHD</t>
  </si>
  <si>
    <t>Angina</t>
  </si>
  <si>
    <t>MI</t>
  </si>
  <si>
    <t>Stroke</t>
  </si>
  <si>
    <t>Arthritis</t>
  </si>
  <si>
    <t>Other HRT</t>
  </si>
  <si>
    <t>Emphysema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</si>
</sst>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1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90" zoomScaleNormal="90" workbookViewId="0">
      <selection activeCell="F18" sqref="F18"/>
    </sheetView>
  </sheetViews>
  <sheetFormatPr defaultColWidth="9.109375" defaultRowHeight="14.4" x14ac:dyDescent="0.3"/>
  <cols>
    <col min="1" max="1" width="27.5546875" style="2" bestFit="1" customWidth="1"/>
    <col min="2" max="2" width="20.44140625" style="2" bestFit="1" customWidth="1"/>
    <col min="3" max="3" width="20.33203125" style="2" bestFit="1" customWidth="1"/>
    <col min="4" max="4" width="9.109375" style="2"/>
    <col min="5" max="5" width="10.33203125" style="2" bestFit="1" customWidth="1"/>
    <col min="6" max="6" width="7.88671875" style="2" customWidth="1"/>
    <col min="7" max="7" width="9.109375" style="2"/>
    <col min="8" max="8" width="15.88671875" style="2" bestFit="1" customWidth="1"/>
    <col min="9" max="9" width="15.6640625" style="2" bestFit="1" customWidth="1"/>
    <col min="10" max="10" width="9.109375" style="2"/>
    <col min="11" max="11" width="4.88671875" style="2" bestFit="1" customWidth="1"/>
    <col min="12" max="12" width="22.88671875" style="2" bestFit="1" customWidth="1"/>
    <col min="13" max="13" width="22.33203125" style="2" bestFit="1" customWidth="1"/>
    <col min="14" max="14" width="15" style="2" bestFit="1" customWidth="1"/>
    <col min="15" max="16384" width="9.109375" style="2"/>
  </cols>
  <sheetData>
    <row r="1" spans="1:14" ht="28.8" x14ac:dyDescent="0.3">
      <c r="A1" s="1" t="s">
        <v>36</v>
      </c>
      <c r="B1" s="1" t="s">
        <v>0</v>
      </c>
      <c r="C1" s="1" t="s">
        <v>1</v>
      </c>
      <c r="E1" s="14" t="s">
        <v>2</v>
      </c>
      <c r="F1" s="14"/>
      <c r="H1" s="3" t="s">
        <v>34</v>
      </c>
      <c r="I1" s="3" t="s">
        <v>35</v>
      </c>
      <c r="K1" s="4" t="s">
        <v>3</v>
      </c>
      <c r="L1" s="4" t="s">
        <v>4</v>
      </c>
      <c r="M1" s="4" t="s">
        <v>5</v>
      </c>
      <c r="N1" s="4" t="s">
        <v>6</v>
      </c>
    </row>
    <row r="2" spans="1:14" x14ac:dyDescent="0.3">
      <c r="A2" s="1" t="s">
        <v>7</v>
      </c>
      <c r="B2" s="5">
        <v>1.8400000000000001E-7</v>
      </c>
      <c r="C2" s="1">
        <v>7.7066399999999993E-2</v>
      </c>
      <c r="E2" s="6" t="s">
        <v>8</v>
      </c>
      <c r="F2" s="6">
        <v>55</v>
      </c>
      <c r="H2" s="7"/>
      <c r="I2" s="8"/>
      <c r="K2" s="4">
        <v>1</v>
      </c>
      <c r="L2" s="9">
        <f>$B$19+$B$2*($F$2+K2)+SUM($H$3:$H$18)</f>
        <v>0.78153270400000008</v>
      </c>
      <c r="M2" s="10">
        <f>EXP(-EXP($C$19+$C$2*($F$2)+SUM($I$3:$I$18))*K2^$C$20)</f>
        <v>0.99838041630126284</v>
      </c>
      <c r="N2" s="10">
        <f t="shared" ref="N2:N11" si="0">L2*M2</f>
        <v>0.78026694637257166</v>
      </c>
    </row>
    <row r="3" spans="1:14" x14ac:dyDescent="0.3">
      <c r="A3" s="1" t="s">
        <v>9</v>
      </c>
      <c r="B3" s="5">
        <v>-2.8661599999999999E-2</v>
      </c>
      <c r="C3" s="1">
        <v>-0.31748910000000002</v>
      </c>
      <c r="E3" s="6" t="s">
        <v>10</v>
      </c>
      <c r="F3" s="6">
        <v>1</v>
      </c>
      <c r="H3" s="7">
        <f t="shared" ref="H3:H18" si="1">B3*F3</f>
        <v>-2.8661599999999999E-2</v>
      </c>
      <c r="I3" s="8">
        <f t="shared" ref="I3:I18" si="2">C3*F3</f>
        <v>-0.31748910000000002</v>
      </c>
      <c r="K3" s="4">
        <v>2</v>
      </c>
      <c r="L3" s="9">
        <f t="shared" ref="L3:L11" si="3">$B$19+$B$2*($F$2+K3)+SUM($H$3:$H$18)</f>
        <v>0.78153288800000009</v>
      </c>
      <c r="M3" s="10">
        <f t="shared" ref="M3:M11" si="4">EXP(-EXP($C$19+$C$2*($F$2)+SUM($I$3:$I$18))*K3^$C$20)</f>
        <v>0.99469089787693132</v>
      </c>
      <c r="N3" s="10">
        <f t="shared" si="0"/>
        <v>0.77738365008507126</v>
      </c>
    </row>
    <row r="4" spans="1:14" x14ac:dyDescent="0.3">
      <c r="A4" s="1" t="s">
        <v>11</v>
      </c>
      <c r="B4" s="1"/>
      <c r="C4" s="1"/>
      <c r="E4" s="6" t="s">
        <v>12</v>
      </c>
      <c r="F4" s="6"/>
      <c r="H4" s="7">
        <f t="shared" si="1"/>
        <v>0</v>
      </c>
      <c r="I4" s="8">
        <f t="shared" si="2"/>
        <v>0</v>
      </c>
      <c r="K4" s="4">
        <v>3</v>
      </c>
      <c r="L4" s="9">
        <f t="shared" si="3"/>
        <v>0.78153307200000011</v>
      </c>
      <c r="M4" s="10">
        <f t="shared" si="4"/>
        <v>0.98938431346308664</v>
      </c>
      <c r="N4" s="10">
        <f t="shared" si="0"/>
        <v>0.77323656188941714</v>
      </c>
    </row>
    <row r="5" spans="1:14" x14ac:dyDescent="0.3">
      <c r="A5" s="1" t="s">
        <v>13</v>
      </c>
      <c r="B5" s="1">
        <v>-2.4229400000000002E-2</v>
      </c>
      <c r="C5" s="1">
        <v>0.1849421</v>
      </c>
      <c r="E5" s="6" t="s">
        <v>14</v>
      </c>
      <c r="F5" s="6"/>
      <c r="H5" s="7">
        <f t="shared" si="1"/>
        <v>0</v>
      </c>
      <c r="I5" s="8">
        <f t="shared" si="2"/>
        <v>0</v>
      </c>
      <c r="K5" s="4">
        <v>4</v>
      </c>
      <c r="L5" s="9">
        <f t="shared" si="3"/>
        <v>0.78153325600000001</v>
      </c>
      <c r="M5" s="10">
        <f t="shared" si="4"/>
        <v>0.98266966444352866</v>
      </c>
      <c r="N5" s="10">
        <f t="shared" si="0"/>
        <v>0.76798902242497835</v>
      </c>
    </row>
    <row r="6" spans="1:14" x14ac:dyDescent="0.3">
      <c r="A6" s="1" t="s">
        <v>15</v>
      </c>
      <c r="B6" s="1">
        <v>-5.6404000000000003E-2</v>
      </c>
      <c r="C6" s="1">
        <v>0.48926130000000001</v>
      </c>
      <c r="E6" s="6" t="s">
        <v>16</v>
      </c>
      <c r="F6" s="6">
        <v>1</v>
      </c>
      <c r="H6" s="7">
        <f t="shared" si="1"/>
        <v>-5.6404000000000003E-2</v>
      </c>
      <c r="I6" s="8">
        <f t="shared" si="2"/>
        <v>0.48926130000000001</v>
      </c>
      <c r="K6" s="4">
        <v>5</v>
      </c>
      <c r="L6" s="9">
        <f t="shared" si="3"/>
        <v>0.78153344000000002</v>
      </c>
      <c r="M6" s="10">
        <f t="shared" si="4"/>
        <v>0.97468993366786294</v>
      </c>
      <c r="N6" s="10">
        <f t="shared" si="0"/>
        <v>0.76175277679281672</v>
      </c>
    </row>
    <row r="7" spans="1:14" x14ac:dyDescent="0.3">
      <c r="A7" s="1" t="s">
        <v>17</v>
      </c>
      <c r="B7" s="1">
        <v>-0.13375319999999999</v>
      </c>
      <c r="C7" s="1">
        <v>0.86999150000000003</v>
      </c>
      <c r="E7" s="6" t="s">
        <v>18</v>
      </c>
      <c r="F7" s="6"/>
      <c r="H7" s="7">
        <f t="shared" si="1"/>
        <v>0</v>
      </c>
      <c r="I7" s="8">
        <f t="shared" si="2"/>
        <v>0</v>
      </c>
      <c r="K7" s="4">
        <v>6</v>
      </c>
      <c r="L7" s="9">
        <f t="shared" si="3"/>
        <v>0.78153362400000004</v>
      </c>
      <c r="M7" s="10">
        <f t="shared" si="4"/>
        <v>0.96555739711902144</v>
      </c>
      <c r="N7" s="10">
        <f t="shared" si="0"/>
        <v>0.75461557175043603</v>
      </c>
    </row>
    <row r="8" spans="1:14" x14ac:dyDescent="0.3">
      <c r="A8" s="1" t="s">
        <v>19</v>
      </c>
      <c r="B8" s="1">
        <v>-0.2204817</v>
      </c>
      <c r="C8" s="1">
        <v>1.2957399999999999</v>
      </c>
      <c r="E8" s="6" t="s">
        <v>20</v>
      </c>
      <c r="F8" s="6"/>
      <c r="H8" s="7">
        <f t="shared" si="1"/>
        <v>0</v>
      </c>
      <c r="I8" s="8">
        <f t="shared" si="2"/>
        <v>0</v>
      </c>
      <c r="K8" s="4">
        <v>7</v>
      </c>
      <c r="L8" s="9">
        <f t="shared" si="3"/>
        <v>0.78153380800000005</v>
      </c>
      <c r="M8" s="10">
        <f t="shared" si="4"/>
        <v>0.95536703957825708</v>
      </c>
      <c r="N8" s="10">
        <f t="shared" si="0"/>
        <v>0.74665164047928201</v>
      </c>
    </row>
    <row r="9" spans="1:14" x14ac:dyDescent="0.3">
      <c r="A9" s="11" t="s">
        <v>24</v>
      </c>
      <c r="B9" s="11">
        <v>-1.30822E-2</v>
      </c>
      <c r="C9" s="11">
        <v>0.25220789999999998</v>
      </c>
      <c r="E9" s="11" t="s">
        <v>37</v>
      </c>
      <c r="H9" s="7">
        <f t="shared" si="1"/>
        <v>0</v>
      </c>
      <c r="I9" s="8">
        <f t="shared" si="2"/>
        <v>0</v>
      </c>
      <c r="K9" s="4">
        <v>8</v>
      </c>
      <c r="L9" s="9">
        <f t="shared" si="3"/>
        <v>0.78153399200000007</v>
      </c>
      <c r="M9" s="10">
        <f t="shared" si="4"/>
        <v>0.94420295934532739</v>
      </c>
      <c r="N9" s="10">
        <f t="shared" si="0"/>
        <v>0.73792670807536753</v>
      </c>
    </row>
    <row r="10" spans="1:14" x14ac:dyDescent="0.3">
      <c r="A10" s="11" t="s">
        <v>25</v>
      </c>
      <c r="B10" s="11">
        <v>-2.1572999999999998E-2</v>
      </c>
      <c r="C10" s="11">
        <v>-2.88553E-2</v>
      </c>
      <c r="E10" s="11" t="s">
        <v>38</v>
      </c>
      <c r="H10" s="7">
        <f t="shared" si="1"/>
        <v>0</v>
      </c>
      <c r="I10" s="8">
        <f t="shared" si="2"/>
        <v>0</v>
      </c>
      <c r="K10" s="4">
        <v>9</v>
      </c>
      <c r="L10" s="9">
        <f t="shared" si="3"/>
        <v>0.78153417600000008</v>
      </c>
      <c r="M10" s="10">
        <f t="shared" si="4"/>
        <v>0.93214184310428216</v>
      </c>
      <c r="N10" s="10">
        <f t="shared" si="0"/>
        <v>0.72850070726562655</v>
      </c>
    </row>
    <row r="11" spans="1:14" x14ac:dyDescent="0.3">
      <c r="A11" s="11" t="s">
        <v>26</v>
      </c>
      <c r="B11" s="11">
        <v>-1.4678500000000001E-2</v>
      </c>
      <c r="C11" s="11">
        <v>3.4139700000000002E-2</v>
      </c>
      <c r="E11" s="11" t="s">
        <v>39</v>
      </c>
      <c r="H11" s="7">
        <f t="shared" si="1"/>
        <v>0</v>
      </c>
      <c r="I11" s="8">
        <f t="shared" si="2"/>
        <v>0</v>
      </c>
      <c r="K11" s="4">
        <v>10</v>
      </c>
      <c r="L11" s="9">
        <f t="shared" si="3"/>
        <v>0.78153436000000009</v>
      </c>
      <c r="M11" s="10">
        <f t="shared" si="4"/>
        <v>0.91925501022761769</v>
      </c>
      <c r="N11" s="10">
        <f t="shared" si="0"/>
        <v>0.71842937609503477</v>
      </c>
    </row>
    <row r="12" spans="1:14" x14ac:dyDescent="0.3">
      <c r="A12" s="11" t="s">
        <v>27</v>
      </c>
      <c r="B12" s="11">
        <v>-8.5453000000000005E-3</v>
      </c>
      <c r="C12" s="11">
        <v>8.4163000000000002E-2</v>
      </c>
      <c r="E12" s="11" t="s">
        <v>40</v>
      </c>
      <c r="H12" s="7">
        <f t="shared" si="1"/>
        <v>0</v>
      </c>
      <c r="I12" s="8">
        <f t="shared" si="2"/>
        <v>0</v>
      </c>
      <c r="M12" s="12" t="s">
        <v>23</v>
      </c>
      <c r="N12" s="13">
        <f>SUM(N2:N11)</f>
        <v>7.5467529612306015</v>
      </c>
    </row>
    <row r="13" spans="1:14" x14ac:dyDescent="0.3">
      <c r="A13" s="11" t="s">
        <v>28</v>
      </c>
      <c r="B13" s="11">
        <v>-1.7433500000000001E-2</v>
      </c>
      <c r="C13" s="11">
        <v>-0.1492742</v>
      </c>
      <c r="E13" s="11" t="s">
        <v>41</v>
      </c>
      <c r="H13" s="7">
        <f t="shared" si="1"/>
        <v>0</v>
      </c>
      <c r="I13" s="8">
        <f t="shared" si="2"/>
        <v>0</v>
      </c>
    </row>
    <row r="14" spans="1:14" x14ac:dyDescent="0.3">
      <c r="A14" s="11" t="s">
        <v>29</v>
      </c>
      <c r="B14" s="11">
        <v>-7.8136000000000004E-3</v>
      </c>
      <c r="C14" s="11">
        <v>0.325488</v>
      </c>
      <c r="E14" s="11" t="s">
        <v>42</v>
      </c>
      <c r="H14" s="7">
        <f t="shared" si="1"/>
        <v>0</v>
      </c>
      <c r="I14" s="8">
        <f t="shared" si="2"/>
        <v>0</v>
      </c>
    </row>
    <row r="15" spans="1:14" x14ac:dyDescent="0.3">
      <c r="A15" s="11" t="s">
        <v>30</v>
      </c>
      <c r="B15" s="11">
        <v>-1.5977100000000001E-2</v>
      </c>
      <c r="C15" s="11">
        <v>0.10925989999999999</v>
      </c>
      <c r="E15" s="11" t="s">
        <v>45</v>
      </c>
      <c r="H15" s="7">
        <f t="shared" si="1"/>
        <v>0</v>
      </c>
      <c r="I15" s="8">
        <f t="shared" si="2"/>
        <v>0</v>
      </c>
    </row>
    <row r="16" spans="1:14" x14ac:dyDescent="0.3">
      <c r="A16" s="11" t="s">
        <v>31</v>
      </c>
      <c r="B16" s="11">
        <v>-3.7089999999999998E-2</v>
      </c>
      <c r="C16" s="11">
        <v>0.36909560000000002</v>
      </c>
      <c r="E16" s="11" t="s">
        <v>43</v>
      </c>
      <c r="H16" s="7">
        <f t="shared" si="1"/>
        <v>0</v>
      </c>
      <c r="I16" s="8">
        <f t="shared" si="2"/>
        <v>0</v>
      </c>
    </row>
    <row r="17" spans="1:9" x14ac:dyDescent="0.3">
      <c r="A17" s="11" t="s">
        <v>32</v>
      </c>
      <c r="B17" s="11">
        <v>-3.75768E-2</v>
      </c>
      <c r="C17" s="11">
        <v>0.60242779999999996</v>
      </c>
      <c r="E17" s="11" t="s">
        <v>46</v>
      </c>
      <c r="H17" s="7">
        <f t="shared" si="1"/>
        <v>0</v>
      </c>
      <c r="I17" s="8">
        <f t="shared" si="2"/>
        <v>0</v>
      </c>
    </row>
    <row r="18" spans="1:9" x14ac:dyDescent="0.3">
      <c r="A18" s="11" t="s">
        <v>33</v>
      </c>
      <c r="B18" s="11">
        <v>-4.8612200000000001E-2</v>
      </c>
      <c r="C18" s="11">
        <v>-0.1041858</v>
      </c>
      <c r="E18" s="11" t="s">
        <v>44</v>
      </c>
      <c r="H18" s="7">
        <f t="shared" si="1"/>
        <v>0</v>
      </c>
      <c r="I18" s="8">
        <f t="shared" si="2"/>
        <v>0</v>
      </c>
    </row>
    <row r="19" spans="1:9" x14ac:dyDescent="0.3">
      <c r="A19" s="1" t="s">
        <v>21</v>
      </c>
      <c r="B19" s="1">
        <v>0.86658800000000002</v>
      </c>
      <c r="C19" s="1">
        <v>-10.8352</v>
      </c>
    </row>
    <row r="20" spans="1:9" x14ac:dyDescent="0.3">
      <c r="A20" s="1" t="s">
        <v>22</v>
      </c>
      <c r="B20" s="1"/>
      <c r="C20" s="1">
        <v>1.715514</v>
      </c>
    </row>
  </sheetData>
  <mergeCells count="1">
    <mergeCell ref="E1:F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zoomScale="90" zoomScaleNormal="90" workbookViewId="0">
      <selection activeCell="E9" sqref="E9:E18"/>
    </sheetView>
  </sheetViews>
  <sheetFormatPr defaultColWidth="9.109375" defaultRowHeight="14.4" x14ac:dyDescent="0.3"/>
  <cols>
    <col min="1" max="1" width="27.5546875" style="2" bestFit="1" customWidth="1"/>
    <col min="2" max="2" width="20.44140625" style="2" bestFit="1" customWidth="1"/>
    <col min="3" max="3" width="20.33203125" style="2" bestFit="1" customWidth="1"/>
    <col min="4" max="4" width="9.109375" style="2"/>
    <col min="5" max="5" width="10.33203125" style="2" bestFit="1" customWidth="1"/>
    <col min="6" max="6" width="7.88671875" style="2" customWidth="1"/>
    <col min="7" max="7" width="9.109375" style="2"/>
    <col min="8" max="8" width="15.88671875" style="2" bestFit="1" customWidth="1"/>
    <col min="9" max="9" width="15.6640625" style="2" bestFit="1" customWidth="1"/>
    <col min="10" max="10" width="9.109375" style="2"/>
    <col min="11" max="11" width="4.88671875" style="2" bestFit="1" customWidth="1"/>
    <col min="12" max="12" width="22.88671875" style="2" bestFit="1" customWidth="1"/>
    <col min="13" max="13" width="22.33203125" style="2" bestFit="1" customWidth="1"/>
    <col min="14" max="14" width="15" style="2" bestFit="1" customWidth="1"/>
    <col min="15" max="16384" width="9.109375" style="2"/>
  </cols>
  <sheetData>
    <row r="1" spans="1:14" ht="28.8" x14ac:dyDescent="0.3">
      <c r="A1" s="1" t="s">
        <v>36</v>
      </c>
      <c r="B1" s="1" t="s">
        <v>0</v>
      </c>
      <c r="C1" s="1" t="s">
        <v>1</v>
      </c>
      <c r="E1" s="14" t="s">
        <v>2</v>
      </c>
      <c r="F1" s="14"/>
      <c r="H1" s="3" t="s">
        <v>34</v>
      </c>
      <c r="I1" s="3" t="s">
        <v>35</v>
      </c>
      <c r="K1" s="4" t="s">
        <v>3</v>
      </c>
      <c r="L1" s="4" t="s">
        <v>4</v>
      </c>
      <c r="M1" s="4" t="s">
        <v>5</v>
      </c>
      <c r="N1" s="4" t="s">
        <v>6</v>
      </c>
    </row>
    <row r="2" spans="1:14" x14ac:dyDescent="0.3">
      <c r="A2" s="1" t="s">
        <v>7</v>
      </c>
      <c r="B2" s="5">
        <v>1.8679999999999999E-4</v>
      </c>
      <c r="C2" s="1">
        <v>8.6037500000000003E-2</v>
      </c>
      <c r="E2" s="6" t="s">
        <v>8</v>
      </c>
      <c r="F2" s="6">
        <v>55</v>
      </c>
      <c r="H2" s="7"/>
      <c r="I2" s="8"/>
      <c r="K2" s="4">
        <v>1</v>
      </c>
      <c r="L2" s="9">
        <f>$B$19+$B$2*($F$2+K2)+SUM($H$3:$H$18)</f>
        <v>0.76004280000000002</v>
      </c>
      <c r="M2" s="10">
        <f>EXP(-EXP($C$19+$C$2*($F$2)+SUM($I$3:$I$18))*K2^$C$20)</f>
        <v>0.99845920889606099</v>
      </c>
      <c r="N2" s="10">
        <f t="shared" ref="N2:N11" si="0">L2*M2</f>
        <v>0.75887173281514708</v>
      </c>
    </row>
    <row r="3" spans="1:14" x14ac:dyDescent="0.3">
      <c r="A3" s="1" t="s">
        <v>9</v>
      </c>
      <c r="B3" s="5">
        <v>-2.6722200000000002E-2</v>
      </c>
      <c r="C3" s="1">
        <v>-0.34636980000000001</v>
      </c>
      <c r="E3" s="6" t="s">
        <v>10</v>
      </c>
      <c r="F3" s="6">
        <v>1</v>
      </c>
      <c r="H3" s="7">
        <f t="shared" ref="H3:H18" si="1">B3*F3</f>
        <v>-2.6722200000000002E-2</v>
      </c>
      <c r="I3" s="8">
        <f t="shared" ref="I3:I18" si="2">C3*F3</f>
        <v>-0.34636980000000001</v>
      </c>
      <c r="K3" s="4">
        <v>2</v>
      </c>
      <c r="L3" s="9">
        <f t="shared" ref="L3:L11" si="3">$B$19+$B$2*($F$2+K3)+SUM($H$3:$H$18)</f>
        <v>0.76022959999999995</v>
      </c>
      <c r="M3" s="10">
        <f t="shared" ref="M3:M11" si="4">EXP(-EXP($C$19+$C$2*($F$2)+SUM($I$3:$I$18))*K3^$C$20)</f>
        <v>0.99468158820510666</v>
      </c>
      <c r="N3" s="10">
        <f t="shared" si="0"/>
        <v>0.75618638592853293</v>
      </c>
    </row>
    <row r="4" spans="1:14" x14ac:dyDescent="0.3">
      <c r="A4" s="1" t="s">
        <v>11</v>
      </c>
      <c r="B4" s="1"/>
      <c r="C4" s="1"/>
      <c r="E4" s="6" t="s">
        <v>12</v>
      </c>
      <c r="F4" s="6"/>
      <c r="H4" s="7">
        <f t="shared" si="1"/>
        <v>0</v>
      </c>
      <c r="I4" s="8">
        <f t="shared" si="2"/>
        <v>0</v>
      </c>
      <c r="K4" s="4">
        <v>3</v>
      </c>
      <c r="L4" s="9">
        <f t="shared" si="3"/>
        <v>0.76041639999999999</v>
      </c>
      <c r="M4" s="10">
        <f t="shared" si="4"/>
        <v>0.98904122044028198</v>
      </c>
      <c r="N4" s="10">
        <f t="shared" si="0"/>
        <v>0.75208316429880562</v>
      </c>
    </row>
    <row r="5" spans="1:14" x14ac:dyDescent="0.3">
      <c r="A5" s="1" t="s">
        <v>13</v>
      </c>
      <c r="B5" s="1">
        <v>-3.0836599999999999E-2</v>
      </c>
      <c r="C5" s="1">
        <v>0.20398160000000001</v>
      </c>
      <c r="E5" s="6" t="s">
        <v>14</v>
      </c>
      <c r="F5" s="6"/>
      <c r="H5" s="7">
        <f t="shared" si="1"/>
        <v>0</v>
      </c>
      <c r="I5" s="8">
        <f t="shared" si="2"/>
        <v>0</v>
      </c>
      <c r="K5" s="4">
        <v>4</v>
      </c>
      <c r="L5" s="9">
        <f t="shared" si="3"/>
        <v>0.76060319999999992</v>
      </c>
      <c r="M5" s="10">
        <f t="shared" si="4"/>
        <v>0.9817273366039172</v>
      </c>
      <c r="N5" s="10">
        <f t="shared" si="0"/>
        <v>0.7467049537484165</v>
      </c>
    </row>
    <row r="6" spans="1:14" x14ac:dyDescent="0.3">
      <c r="A6" s="1" t="s">
        <v>15</v>
      </c>
      <c r="B6" s="1">
        <v>-7.1331199999999997E-2</v>
      </c>
      <c r="C6" s="1">
        <v>0.52646700000000002</v>
      </c>
      <c r="E6" s="6" t="s">
        <v>16</v>
      </c>
      <c r="F6" s="6">
        <v>1</v>
      </c>
      <c r="H6" s="7">
        <f t="shared" si="1"/>
        <v>-7.1331199999999997E-2</v>
      </c>
      <c r="I6" s="8">
        <f t="shared" si="2"/>
        <v>0.52646700000000002</v>
      </c>
      <c r="K6" s="4">
        <v>5</v>
      </c>
      <c r="L6" s="9">
        <f t="shared" si="3"/>
        <v>0.76078999999999997</v>
      </c>
      <c r="M6" s="10">
        <f t="shared" si="4"/>
        <v>0.97287825464243882</v>
      </c>
      <c r="N6" s="10">
        <f t="shared" si="0"/>
        <v>0.74015604734942098</v>
      </c>
    </row>
    <row r="7" spans="1:14" x14ac:dyDescent="0.3">
      <c r="A7" s="1" t="s">
        <v>17</v>
      </c>
      <c r="B7" s="1">
        <v>-0.15724270000000001</v>
      </c>
      <c r="C7" s="1">
        <v>0.96911849999999999</v>
      </c>
      <c r="E7" s="6" t="s">
        <v>18</v>
      </c>
      <c r="F7" s="6"/>
      <c r="H7" s="7">
        <f t="shared" si="1"/>
        <v>0</v>
      </c>
      <c r="I7" s="8">
        <f t="shared" si="2"/>
        <v>0</v>
      </c>
      <c r="K7" s="4">
        <v>6</v>
      </c>
      <c r="L7" s="9">
        <f t="shared" si="3"/>
        <v>0.76097680000000001</v>
      </c>
      <c r="M7" s="10">
        <f t="shared" si="4"/>
        <v>0.96260918533957662</v>
      </c>
      <c r="N7" s="10">
        <f t="shared" si="0"/>
        <v>0.73252325751031799</v>
      </c>
    </row>
    <row r="8" spans="1:14" x14ac:dyDescent="0.3">
      <c r="A8" s="1" t="s">
        <v>19</v>
      </c>
      <c r="B8" s="1">
        <v>-0.2461498</v>
      </c>
      <c r="C8" s="1">
        <v>1.451111</v>
      </c>
      <c r="E8" s="6" t="s">
        <v>20</v>
      </c>
      <c r="F8" s="6"/>
      <c r="H8" s="7">
        <f t="shared" si="1"/>
        <v>0</v>
      </c>
      <c r="I8" s="8">
        <f t="shared" si="2"/>
        <v>0</v>
      </c>
      <c r="K8" s="4">
        <v>7</v>
      </c>
      <c r="L8" s="9">
        <f t="shared" si="3"/>
        <v>0.76116359999999994</v>
      </c>
      <c r="M8" s="10">
        <f t="shared" si="4"/>
        <v>0.95102287022343646</v>
      </c>
      <c r="N8" s="10">
        <f t="shared" si="0"/>
        <v>0.72388399158160366</v>
      </c>
    </row>
    <row r="9" spans="1:14" x14ac:dyDescent="0.3">
      <c r="A9" s="11" t="s">
        <v>24</v>
      </c>
      <c r="B9" s="11">
        <v>-1.00383E-2</v>
      </c>
      <c r="C9" s="11">
        <v>0.2432619</v>
      </c>
      <c r="E9" s="11" t="s">
        <v>37</v>
      </c>
      <c r="F9" s="11">
        <v>1</v>
      </c>
      <c r="H9" s="7">
        <f t="shared" si="1"/>
        <v>-1.00383E-2</v>
      </c>
      <c r="I9" s="8">
        <f t="shared" si="2"/>
        <v>0.2432619</v>
      </c>
      <c r="K9" s="4">
        <v>8</v>
      </c>
      <c r="L9" s="9">
        <f t="shared" si="3"/>
        <v>0.76135039999999998</v>
      </c>
      <c r="M9" s="10">
        <f t="shared" si="4"/>
        <v>0.93821460826965963</v>
      </c>
      <c r="N9" s="10">
        <f t="shared" si="0"/>
        <v>0.71431006729194868</v>
      </c>
    </row>
    <row r="10" spans="1:14" x14ac:dyDescent="0.3">
      <c r="A10" s="11" t="s">
        <v>25</v>
      </c>
      <c r="B10" s="11">
        <v>-1.7715100000000001E-2</v>
      </c>
      <c r="C10" s="11">
        <v>-1.3210299999999999E-2</v>
      </c>
      <c r="E10" s="11" t="s">
        <v>38</v>
      </c>
      <c r="F10" s="11"/>
      <c r="H10" s="7">
        <f t="shared" si="1"/>
        <v>0</v>
      </c>
      <c r="I10" s="8">
        <f t="shared" si="2"/>
        <v>0</v>
      </c>
      <c r="K10" s="4">
        <v>9</v>
      </c>
      <c r="L10" s="9">
        <f t="shared" si="3"/>
        <v>0.76153719999999991</v>
      </c>
      <c r="M10" s="10">
        <f t="shared" si="4"/>
        <v>0.92427490556866831</v>
      </c>
      <c r="N10" s="10">
        <f t="shared" si="0"/>
        <v>0.70386972361702804</v>
      </c>
    </row>
    <row r="11" spans="1:14" x14ac:dyDescent="0.3">
      <c r="A11" s="11" t="s">
        <v>26</v>
      </c>
      <c r="B11" s="11">
        <v>-1.04739E-2</v>
      </c>
      <c r="C11" s="11">
        <v>1.5596E-2</v>
      </c>
      <c r="E11" s="11" t="s">
        <v>39</v>
      </c>
      <c r="F11" s="11"/>
      <c r="H11" s="7">
        <f t="shared" si="1"/>
        <v>0</v>
      </c>
      <c r="I11" s="8">
        <f t="shared" si="2"/>
        <v>0</v>
      </c>
      <c r="K11" s="4">
        <v>10</v>
      </c>
      <c r="L11" s="9">
        <f t="shared" si="3"/>
        <v>0.76172399999999996</v>
      </c>
      <c r="M11" s="10">
        <f t="shared" si="4"/>
        <v>0.90929095354250311</v>
      </c>
      <c r="N11" s="10">
        <f t="shared" si="0"/>
        <v>0.69262874229620963</v>
      </c>
    </row>
    <row r="12" spans="1:14" x14ac:dyDescent="0.3">
      <c r="A12" s="11" t="s">
        <v>27</v>
      </c>
      <c r="B12" s="11">
        <v>-4.0385000000000004E-3</v>
      </c>
      <c r="C12" s="11">
        <v>9.6651000000000001E-2</v>
      </c>
      <c r="E12" s="11" t="s">
        <v>40</v>
      </c>
      <c r="F12" s="11"/>
      <c r="H12" s="7">
        <f t="shared" si="1"/>
        <v>0</v>
      </c>
      <c r="I12" s="8">
        <f t="shared" si="2"/>
        <v>0</v>
      </c>
      <c r="M12" s="12" t="s">
        <v>23</v>
      </c>
      <c r="N12" s="13">
        <f>SUM(N2:N11)</f>
        <v>7.3212180664374307</v>
      </c>
    </row>
    <row r="13" spans="1:14" x14ac:dyDescent="0.3">
      <c r="A13" s="11" t="s">
        <v>28</v>
      </c>
      <c r="B13" s="11">
        <v>-1.7185200000000001E-2</v>
      </c>
      <c r="C13" s="11">
        <v>-0.17863299999999999</v>
      </c>
      <c r="E13" s="11" t="s">
        <v>41</v>
      </c>
      <c r="F13" s="11"/>
      <c r="H13" s="7">
        <f t="shared" si="1"/>
        <v>0</v>
      </c>
      <c r="I13" s="8">
        <f t="shared" si="2"/>
        <v>0</v>
      </c>
    </row>
    <row r="14" spans="1:14" x14ac:dyDescent="0.3">
      <c r="A14" s="11" t="s">
        <v>29</v>
      </c>
      <c r="B14" s="11">
        <v>-4.2056000000000003E-3</v>
      </c>
      <c r="C14" s="11">
        <v>0.29120839999999998</v>
      </c>
      <c r="E14" s="11" t="s">
        <v>42</v>
      </c>
      <c r="F14" s="11"/>
      <c r="H14" s="7">
        <f t="shared" si="1"/>
        <v>0</v>
      </c>
      <c r="I14" s="8">
        <f t="shared" si="2"/>
        <v>0</v>
      </c>
    </row>
    <row r="15" spans="1:14" x14ac:dyDescent="0.3">
      <c r="A15" s="11" t="s">
        <v>30</v>
      </c>
      <c r="B15" s="11">
        <v>-1.2890499999999999E-2</v>
      </c>
      <c r="C15" s="11">
        <v>0.1168604</v>
      </c>
      <c r="E15" s="11" t="s">
        <v>45</v>
      </c>
      <c r="F15" s="11"/>
      <c r="H15" s="7">
        <f t="shared" si="1"/>
        <v>0</v>
      </c>
      <c r="I15" s="8">
        <f t="shared" si="2"/>
        <v>0</v>
      </c>
    </row>
    <row r="16" spans="1:14" x14ac:dyDescent="0.3">
      <c r="A16" s="11" t="s">
        <v>31</v>
      </c>
      <c r="B16" s="11">
        <v>-3.4691300000000001E-2</v>
      </c>
      <c r="C16" s="11">
        <v>0.36869750000000001</v>
      </c>
      <c r="E16" s="11" t="s">
        <v>43</v>
      </c>
      <c r="F16" s="11"/>
      <c r="H16" s="7">
        <f t="shared" si="1"/>
        <v>0</v>
      </c>
      <c r="I16" s="8">
        <f t="shared" si="2"/>
        <v>0</v>
      </c>
    </row>
    <row r="17" spans="1:9" x14ac:dyDescent="0.3">
      <c r="A17" s="11" t="s">
        <v>32</v>
      </c>
      <c r="B17" s="11">
        <v>-3.6147600000000002E-2</v>
      </c>
      <c r="C17" s="11">
        <v>0.61901539999999999</v>
      </c>
      <c r="E17" s="11" t="s">
        <v>46</v>
      </c>
      <c r="F17" s="11"/>
      <c r="H17" s="7">
        <f t="shared" si="1"/>
        <v>0</v>
      </c>
      <c r="I17" s="8">
        <f t="shared" si="2"/>
        <v>0</v>
      </c>
    </row>
    <row r="18" spans="1:9" x14ac:dyDescent="0.3">
      <c r="A18" s="11" t="s">
        <v>33</v>
      </c>
      <c r="B18" s="11">
        <v>-4.2600399999999997E-2</v>
      </c>
      <c r="C18" s="11">
        <v>-0.12373439999999999</v>
      </c>
      <c r="E18" s="11" t="s">
        <v>44</v>
      </c>
      <c r="F18" s="11"/>
      <c r="H18" s="7">
        <f t="shared" si="1"/>
        <v>0</v>
      </c>
      <c r="I18" s="8">
        <f t="shared" si="2"/>
        <v>0</v>
      </c>
    </row>
    <row r="19" spans="1:9" x14ac:dyDescent="0.3">
      <c r="A19" s="1" t="s">
        <v>21</v>
      </c>
      <c r="B19" s="1">
        <v>0.85767369999999998</v>
      </c>
      <c r="C19" s="1">
        <v>-11.63011</v>
      </c>
    </row>
    <row r="20" spans="1:9" x14ac:dyDescent="0.3">
      <c r="A20" s="1" t="s">
        <v>22</v>
      </c>
      <c r="B20" s="1"/>
      <c r="C20" s="1">
        <v>1.790057</v>
      </c>
    </row>
  </sheetData>
  <mergeCells count="1">
    <mergeCell ref="E1:F1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zoomScale="90" zoomScaleNormal="90" workbookViewId="0">
      <selection activeCell="E9" sqref="E9:E18"/>
    </sheetView>
  </sheetViews>
  <sheetFormatPr defaultColWidth="9.109375" defaultRowHeight="14.4" x14ac:dyDescent="0.3"/>
  <cols>
    <col min="1" max="1" width="27.5546875" style="2" bestFit="1" customWidth="1"/>
    <col min="2" max="2" width="20.44140625" style="2" bestFit="1" customWidth="1"/>
    <col min="3" max="3" width="20.33203125" style="2" bestFit="1" customWidth="1"/>
    <col min="4" max="4" width="9.109375" style="2"/>
    <col min="5" max="5" width="10.33203125" style="2" bestFit="1" customWidth="1"/>
    <col min="6" max="6" width="7.88671875" style="2" customWidth="1"/>
    <col min="7" max="7" width="9.109375" style="2"/>
    <col min="8" max="8" width="15.88671875" style="2" bestFit="1" customWidth="1"/>
    <col min="9" max="9" width="15.6640625" style="2" bestFit="1" customWidth="1"/>
    <col min="10" max="10" width="9.109375" style="2"/>
    <col min="11" max="11" width="4.88671875" style="2" bestFit="1" customWidth="1"/>
    <col min="12" max="12" width="22.88671875" style="2" bestFit="1" customWidth="1"/>
    <col min="13" max="13" width="22.33203125" style="2" bestFit="1" customWidth="1"/>
    <col min="14" max="14" width="15" style="2" bestFit="1" customWidth="1"/>
    <col min="15" max="16384" width="9.109375" style="2"/>
  </cols>
  <sheetData>
    <row r="1" spans="1:14" ht="28.8" x14ac:dyDescent="0.3">
      <c r="A1" s="1" t="s">
        <v>36</v>
      </c>
      <c r="B1" s="1" t="s">
        <v>0</v>
      </c>
      <c r="C1" s="1" t="s">
        <v>1</v>
      </c>
      <c r="E1" s="14" t="s">
        <v>2</v>
      </c>
      <c r="F1" s="14"/>
      <c r="H1" s="3" t="s">
        <v>34</v>
      </c>
      <c r="I1" s="3" t="s">
        <v>35</v>
      </c>
      <c r="K1" s="4" t="s">
        <v>3</v>
      </c>
      <c r="L1" s="4" t="s">
        <v>4</v>
      </c>
      <c r="M1" s="4" t="s">
        <v>5</v>
      </c>
      <c r="N1" s="4" t="s">
        <v>6</v>
      </c>
    </row>
    <row r="2" spans="1:14" x14ac:dyDescent="0.3">
      <c r="A2" s="1" t="s">
        <v>7</v>
      </c>
      <c r="B2" s="5">
        <v>2.4800000000000001E-4</v>
      </c>
      <c r="C2" s="1">
        <v>6.3882499999999995E-2</v>
      </c>
      <c r="E2" s="6" t="s">
        <v>8</v>
      </c>
      <c r="F2" s="6">
        <v>55</v>
      </c>
      <c r="H2" s="7"/>
      <c r="I2" s="8"/>
      <c r="K2" s="4">
        <v>1</v>
      </c>
      <c r="L2" s="9">
        <f>$B$19+$B$2*($F$2+K2)+SUM($H$3:$H$18)</f>
        <v>0.79887039999999998</v>
      </c>
      <c r="M2" s="10">
        <f>EXP(-EXP($C$19+$C$2*($F$2)+SUM($I$3:$I$18))*K2^$C$20)</f>
        <v>0.9975985388965114</v>
      </c>
      <c r="N2" s="10">
        <f t="shared" ref="N2:N11" si="0">L2*M2</f>
        <v>0.79695194380767165</v>
      </c>
    </row>
    <row r="3" spans="1:14" x14ac:dyDescent="0.3">
      <c r="A3" s="1" t="s">
        <v>9</v>
      </c>
      <c r="B3" s="5">
        <v>-2.7866499999999999E-2</v>
      </c>
      <c r="C3" s="1">
        <v>-0.27530850000000001</v>
      </c>
      <c r="E3" s="6" t="s">
        <v>10</v>
      </c>
      <c r="F3" s="6">
        <v>1</v>
      </c>
      <c r="H3" s="7">
        <f t="shared" ref="H3:H18" si="1">B3*F3</f>
        <v>-2.7866499999999999E-2</v>
      </c>
      <c r="I3" s="8">
        <f t="shared" ref="I3:I18" si="2">C3*F3</f>
        <v>-0.27530850000000001</v>
      </c>
      <c r="K3" s="4">
        <v>2</v>
      </c>
      <c r="L3" s="9">
        <f t="shared" ref="L3:L11" si="3">$B$19+$B$2*($F$2+K3)+SUM($H$3:$H$18)</f>
        <v>0.79911840000000001</v>
      </c>
      <c r="M3" s="10">
        <f t="shared" ref="M3:M11" si="4">EXP(-EXP($C$19+$C$2*($F$2)+SUM($I$3:$I$18))*K3^$C$20)</f>
        <v>0.99241500789419723</v>
      </c>
      <c r="N3" s="10">
        <f t="shared" si="0"/>
        <v>0.79305709324439821</v>
      </c>
    </row>
    <row r="4" spans="1:14" x14ac:dyDescent="0.3">
      <c r="A4" s="1" t="s">
        <v>11</v>
      </c>
      <c r="B4" s="1"/>
      <c r="C4" s="1"/>
      <c r="E4" s="6" t="s">
        <v>12</v>
      </c>
      <c r="F4" s="6"/>
      <c r="H4" s="7">
        <f t="shared" si="1"/>
        <v>0</v>
      </c>
      <c r="I4" s="8">
        <f t="shared" si="2"/>
        <v>0</v>
      </c>
      <c r="K4" s="4">
        <v>3</v>
      </c>
      <c r="L4" s="9">
        <f t="shared" si="3"/>
        <v>0.79936639999999992</v>
      </c>
      <c r="M4" s="10">
        <f t="shared" si="4"/>
        <v>0.98516783398391539</v>
      </c>
      <c r="N4" s="10">
        <f t="shared" si="0"/>
        <v>0.78751006484752006</v>
      </c>
    </row>
    <row r="5" spans="1:14" x14ac:dyDescent="0.3">
      <c r="A5" s="1" t="s">
        <v>13</v>
      </c>
      <c r="B5" s="1">
        <v>-1.7551899999999999E-2</v>
      </c>
      <c r="C5" s="1">
        <v>6.4643000000000001E-3</v>
      </c>
      <c r="E5" s="6" t="s">
        <v>14</v>
      </c>
      <c r="F5" s="6"/>
      <c r="H5" s="7">
        <f t="shared" si="1"/>
        <v>0</v>
      </c>
      <c r="I5" s="8">
        <f t="shared" si="2"/>
        <v>0</v>
      </c>
      <c r="K5" s="4">
        <v>4</v>
      </c>
      <c r="L5" s="9">
        <f t="shared" si="3"/>
        <v>0.79961439999999995</v>
      </c>
      <c r="M5" s="10">
        <f t="shared" si="4"/>
        <v>0.97617723577235405</v>
      </c>
      <c r="N5" s="10">
        <f t="shared" si="0"/>
        <v>0.78056537467576936</v>
      </c>
    </row>
    <row r="6" spans="1:14" x14ac:dyDescent="0.3">
      <c r="A6" s="1" t="s">
        <v>15</v>
      </c>
      <c r="B6" s="1">
        <v>-4.4204899999999998E-2</v>
      </c>
      <c r="C6" s="1">
        <v>0.247864</v>
      </c>
      <c r="E6" s="6" t="s">
        <v>16</v>
      </c>
      <c r="F6" s="6">
        <v>1</v>
      </c>
      <c r="H6" s="7">
        <f t="shared" si="1"/>
        <v>-4.4204899999999998E-2</v>
      </c>
      <c r="I6" s="8">
        <f t="shared" si="2"/>
        <v>0.247864</v>
      </c>
      <c r="K6" s="4">
        <v>5</v>
      </c>
      <c r="L6" s="9">
        <f t="shared" si="3"/>
        <v>0.79986239999999997</v>
      </c>
      <c r="M6" s="10">
        <f t="shared" si="4"/>
        <v>0.96565909845864539</v>
      </c>
      <c r="N6" s="10">
        <f t="shared" si="0"/>
        <v>0.7723944040749684</v>
      </c>
    </row>
    <row r="7" spans="1:14" x14ac:dyDescent="0.3">
      <c r="A7" s="1" t="s">
        <v>17</v>
      </c>
      <c r="B7" s="1">
        <v>-0.12549099999999999</v>
      </c>
      <c r="C7" s="1">
        <v>0.60670789999999997</v>
      </c>
      <c r="E7" s="6" t="s">
        <v>18</v>
      </c>
      <c r="F7" s="6"/>
      <c r="H7" s="7">
        <f t="shared" si="1"/>
        <v>0</v>
      </c>
      <c r="I7" s="8">
        <f t="shared" si="2"/>
        <v>0</v>
      </c>
      <c r="K7" s="4">
        <v>6</v>
      </c>
      <c r="L7" s="9">
        <f t="shared" si="3"/>
        <v>0.8001104</v>
      </c>
      <c r="M7" s="10">
        <f t="shared" si="4"/>
        <v>0.95378104083853643</v>
      </c>
      <c r="N7" s="10">
        <f t="shared" si="0"/>
        <v>0.76313013009773767</v>
      </c>
    </row>
    <row r="8" spans="1:14" x14ac:dyDescent="0.3">
      <c r="A8" s="1" t="s">
        <v>19</v>
      </c>
      <c r="B8" s="1">
        <v>-0.20214199999999999</v>
      </c>
      <c r="C8" s="1">
        <v>0.95549969999999995</v>
      </c>
      <c r="E8" s="6" t="s">
        <v>20</v>
      </c>
      <c r="F8" s="6"/>
      <c r="H8" s="7">
        <f t="shared" si="1"/>
        <v>0</v>
      </c>
      <c r="I8" s="8">
        <f t="shared" si="2"/>
        <v>0</v>
      </c>
      <c r="K8" s="4">
        <v>7</v>
      </c>
      <c r="L8" s="9">
        <f t="shared" si="3"/>
        <v>0.80035839999999991</v>
      </c>
      <c r="M8" s="10">
        <f t="shared" si="4"/>
        <v>0.94068336155031418</v>
      </c>
      <c r="N8" s="10">
        <f t="shared" si="0"/>
        <v>0.75288383015703086</v>
      </c>
    </row>
    <row r="9" spans="1:14" x14ac:dyDescent="0.3">
      <c r="A9" s="11" t="s">
        <v>24</v>
      </c>
      <c r="B9" s="11">
        <v>-6.8167000000000002E-3</v>
      </c>
      <c r="C9" s="11">
        <v>0.23657349999999999</v>
      </c>
      <c r="E9" s="11" t="s">
        <v>37</v>
      </c>
      <c r="F9" s="11">
        <v>0</v>
      </c>
      <c r="H9" s="7">
        <f t="shared" si="1"/>
        <v>0</v>
      </c>
      <c r="I9" s="8">
        <f t="shared" si="2"/>
        <v>0</v>
      </c>
      <c r="K9" s="4">
        <v>8</v>
      </c>
      <c r="L9" s="9">
        <f t="shared" si="3"/>
        <v>0.80060639999999994</v>
      </c>
      <c r="M9" s="10">
        <f t="shared" si="4"/>
        <v>0.926488925233663</v>
      </c>
      <c r="N9" s="10">
        <f t="shared" si="0"/>
        <v>0.74175296307119198</v>
      </c>
    </row>
    <row r="10" spans="1:14" x14ac:dyDescent="0.3">
      <c r="A10" s="11" t="s">
        <v>25</v>
      </c>
      <c r="B10" s="11">
        <v>-2.0851000000000001E-2</v>
      </c>
      <c r="C10" s="11">
        <v>3.8799300000000002E-2</v>
      </c>
      <c r="E10" s="11" t="s">
        <v>38</v>
      </c>
      <c r="F10" s="11"/>
      <c r="H10" s="7">
        <f t="shared" si="1"/>
        <v>0</v>
      </c>
      <c r="I10" s="8">
        <f t="shared" si="2"/>
        <v>0</v>
      </c>
      <c r="K10" s="4">
        <v>9</v>
      </c>
      <c r="L10" s="9">
        <f t="shared" si="3"/>
        <v>0.80085439999999997</v>
      </c>
      <c r="M10" s="10">
        <f t="shared" si="4"/>
        <v>0.91130848354244165</v>
      </c>
      <c r="N10" s="10">
        <f t="shared" si="0"/>
        <v>0.72982540880229196</v>
      </c>
    </row>
    <row r="11" spans="1:14" x14ac:dyDescent="0.3">
      <c r="A11" s="11" t="s">
        <v>26</v>
      </c>
      <c r="B11" s="11">
        <v>-1.9615799999999999E-2</v>
      </c>
      <c r="C11" s="11">
        <v>0.1181383</v>
      </c>
      <c r="E11" s="11" t="s">
        <v>39</v>
      </c>
      <c r="F11" s="11"/>
      <c r="H11" s="7">
        <f t="shared" si="1"/>
        <v>0</v>
      </c>
      <c r="I11" s="8">
        <f t="shared" si="2"/>
        <v>0</v>
      </c>
      <c r="K11" s="4">
        <v>10</v>
      </c>
      <c r="L11" s="9">
        <f t="shared" si="3"/>
        <v>0.80110239999999999</v>
      </c>
      <c r="M11" s="10">
        <f t="shared" si="4"/>
        <v>0.89524379061400139</v>
      </c>
      <c r="N11" s="10">
        <f t="shared" si="0"/>
        <v>0.717181949245974</v>
      </c>
    </row>
    <row r="12" spans="1:14" x14ac:dyDescent="0.3">
      <c r="A12" s="11" t="s">
        <v>27</v>
      </c>
      <c r="B12" s="11">
        <v>-1.8341400000000001E-2</v>
      </c>
      <c r="C12" s="11">
        <v>0.1097293</v>
      </c>
      <c r="E12" s="11" t="s">
        <v>40</v>
      </c>
      <c r="F12" s="11"/>
      <c r="H12" s="7">
        <f t="shared" si="1"/>
        <v>0</v>
      </c>
      <c r="I12" s="8">
        <f t="shared" si="2"/>
        <v>0</v>
      </c>
      <c r="M12" s="12" t="s">
        <v>23</v>
      </c>
      <c r="N12" s="13">
        <f>SUM(N2:N11)</f>
        <v>7.6352531620245543</v>
      </c>
    </row>
    <row r="13" spans="1:14" x14ac:dyDescent="0.3">
      <c r="A13" s="11" t="s">
        <v>28</v>
      </c>
      <c r="B13" s="11">
        <v>-2.0659899999999998E-2</v>
      </c>
      <c r="C13" s="11">
        <v>-0.16764609999999999</v>
      </c>
      <c r="E13" s="11" t="s">
        <v>41</v>
      </c>
      <c r="F13" s="11"/>
      <c r="H13" s="7">
        <f t="shared" si="1"/>
        <v>0</v>
      </c>
      <c r="I13" s="8">
        <f t="shared" si="2"/>
        <v>0</v>
      </c>
    </row>
    <row r="14" spans="1:14" x14ac:dyDescent="0.3">
      <c r="A14" s="11" t="s">
        <v>29</v>
      </c>
      <c r="B14" s="11">
        <v>-1.03614E-2</v>
      </c>
      <c r="C14" s="11">
        <v>0.37019180000000002</v>
      </c>
      <c r="E14" s="11" t="s">
        <v>42</v>
      </c>
      <c r="F14" s="11"/>
      <c r="H14" s="7">
        <f t="shared" si="1"/>
        <v>0</v>
      </c>
      <c r="I14" s="8">
        <f t="shared" si="2"/>
        <v>0</v>
      </c>
    </row>
    <row r="15" spans="1:14" x14ac:dyDescent="0.3">
      <c r="A15" s="11" t="s">
        <v>30</v>
      </c>
      <c r="B15" s="11">
        <v>-1.86897E-2</v>
      </c>
      <c r="C15" s="11">
        <v>0.12621389999999999</v>
      </c>
      <c r="E15" s="11" t="s">
        <v>45</v>
      </c>
      <c r="F15" s="11"/>
      <c r="H15" s="7">
        <f t="shared" si="1"/>
        <v>0</v>
      </c>
      <c r="I15" s="8">
        <f t="shared" si="2"/>
        <v>0</v>
      </c>
    </row>
    <row r="16" spans="1:14" x14ac:dyDescent="0.3">
      <c r="A16" s="11" t="s">
        <v>31</v>
      </c>
      <c r="B16" s="11">
        <v>-3.9558599999999999E-2</v>
      </c>
      <c r="C16" s="11">
        <v>0.36367529999999998</v>
      </c>
      <c r="E16" s="11" t="s">
        <v>43</v>
      </c>
      <c r="F16" s="11"/>
      <c r="H16" s="7">
        <f t="shared" si="1"/>
        <v>0</v>
      </c>
      <c r="I16" s="8">
        <f t="shared" si="2"/>
        <v>0</v>
      </c>
    </row>
    <row r="17" spans="1:9" x14ac:dyDescent="0.3">
      <c r="A17" s="11" t="s">
        <v>32</v>
      </c>
      <c r="B17" s="11">
        <v>-3.0009500000000001E-2</v>
      </c>
      <c r="C17" s="11">
        <v>0.26862649999999999</v>
      </c>
      <c r="E17" s="11" t="s">
        <v>46</v>
      </c>
      <c r="F17" s="11"/>
      <c r="H17" s="7">
        <f t="shared" si="1"/>
        <v>0</v>
      </c>
      <c r="I17" s="8">
        <f t="shared" si="2"/>
        <v>0</v>
      </c>
    </row>
    <row r="18" spans="1:9" x14ac:dyDescent="0.3">
      <c r="A18" s="11" t="s">
        <v>33</v>
      </c>
      <c r="B18" s="11">
        <v>-5.56918E-2</v>
      </c>
      <c r="C18" s="11">
        <v>-7.7633800000000003E-2</v>
      </c>
      <c r="E18" s="11" t="s">
        <v>44</v>
      </c>
      <c r="F18" s="11"/>
      <c r="H18" s="7">
        <f t="shared" si="1"/>
        <v>0</v>
      </c>
      <c r="I18" s="8">
        <f t="shared" si="2"/>
        <v>0</v>
      </c>
    </row>
    <row r="19" spans="1:9" x14ac:dyDescent="0.3">
      <c r="A19" s="1" t="s">
        <v>21</v>
      </c>
      <c r="B19" s="1">
        <v>0.85705379999999998</v>
      </c>
      <c r="C19" s="1">
        <v>-9.5165690000000005</v>
      </c>
    </row>
    <row r="20" spans="1:9" x14ac:dyDescent="0.3">
      <c r="A20" s="1" t="s">
        <v>22</v>
      </c>
      <c r="B20" s="1"/>
      <c r="C20" s="1">
        <v>1.66299</v>
      </c>
    </row>
  </sheetData>
  <mergeCells count="1">
    <mergeCell ref="E1:F1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="90" zoomScaleNormal="90" workbookViewId="0">
      <selection activeCell="F17" sqref="F17"/>
    </sheetView>
  </sheetViews>
  <sheetFormatPr defaultColWidth="9.109375" defaultRowHeight="14.4" x14ac:dyDescent="0.3"/>
  <cols>
    <col min="1" max="1" width="27.5546875" style="2" bestFit="1" customWidth="1"/>
    <col min="2" max="2" width="20.44140625" style="2" bestFit="1" customWidth="1"/>
    <col min="3" max="3" width="20.33203125" style="2" bestFit="1" customWidth="1"/>
    <col min="4" max="4" width="9.109375" style="2"/>
    <col min="5" max="5" width="10.33203125" style="2" bestFit="1" customWidth="1"/>
    <col min="6" max="6" width="7.88671875" style="2" customWidth="1"/>
    <col min="7" max="7" width="9.109375" style="2"/>
    <col min="8" max="8" width="15.88671875" style="2" bestFit="1" customWidth="1"/>
    <col min="9" max="9" width="15.6640625" style="2" bestFit="1" customWidth="1"/>
    <col min="10" max="10" width="9.109375" style="2"/>
    <col min="11" max="11" width="4.88671875" style="2" bestFit="1" customWidth="1"/>
    <col min="12" max="12" width="22.88671875" style="2" bestFit="1" customWidth="1"/>
    <col min="13" max="13" width="22.33203125" style="2" bestFit="1" customWidth="1"/>
    <col min="14" max="14" width="15" style="2" bestFit="1" customWidth="1"/>
    <col min="15" max="16384" width="9.109375" style="2"/>
  </cols>
  <sheetData>
    <row r="1" spans="1:14" ht="28.8" x14ac:dyDescent="0.3">
      <c r="A1" s="1" t="s">
        <v>36</v>
      </c>
      <c r="B1" s="1" t="s">
        <v>0</v>
      </c>
      <c r="C1" s="1" t="s">
        <v>1</v>
      </c>
      <c r="E1" s="14" t="s">
        <v>2</v>
      </c>
      <c r="F1" s="14"/>
      <c r="H1" s="3" t="s">
        <v>34</v>
      </c>
      <c r="I1" s="3" t="s">
        <v>35</v>
      </c>
      <c r="K1" s="4" t="s">
        <v>3</v>
      </c>
      <c r="L1" s="4" t="s">
        <v>4</v>
      </c>
      <c r="M1" s="4" t="s">
        <v>5</v>
      </c>
      <c r="N1" s="4" t="s">
        <v>6</v>
      </c>
    </row>
    <row r="2" spans="1:14" x14ac:dyDescent="0.3">
      <c r="A2" s="1" t="s">
        <v>7</v>
      </c>
      <c r="B2" s="5">
        <v>-5.622E-4</v>
      </c>
      <c r="C2" s="1">
        <v>6.7781599999999997E-2</v>
      </c>
      <c r="E2" s="6" t="s">
        <v>8</v>
      </c>
      <c r="F2" s="6">
        <v>55</v>
      </c>
      <c r="H2" s="7"/>
      <c r="I2" s="8"/>
      <c r="K2" s="4">
        <v>1</v>
      </c>
      <c r="L2" s="9">
        <f>$B$19+$B$2*($F$2+K2)+SUM($H$3:$H$18)</f>
        <v>0.78273890000000002</v>
      </c>
      <c r="M2" s="10">
        <f>EXP(-EXP($C$19+$C$2*($F$2)+SUM($I$3:$I$18))*K2^$C$20)</f>
        <v>0.99789298922749625</v>
      </c>
      <c r="N2" s="10">
        <f t="shared" ref="N2:N11" si="0">L2*M2</f>
        <v>0.78108966070564223</v>
      </c>
    </row>
    <row r="3" spans="1:14" x14ac:dyDescent="0.3">
      <c r="A3" s="1" t="s">
        <v>9</v>
      </c>
      <c r="B3" s="5">
        <v>-3.62127E-2</v>
      </c>
      <c r="C3" s="1">
        <v>-0.35889729999999997</v>
      </c>
      <c r="E3" s="6" t="s">
        <v>10</v>
      </c>
      <c r="F3" s="6">
        <v>1</v>
      </c>
      <c r="H3" s="7">
        <f t="shared" ref="H3:H18" si="1">B3*F3</f>
        <v>-3.62127E-2</v>
      </c>
      <c r="I3" s="8">
        <f t="shared" ref="I3:I18" si="2">C3*F3</f>
        <v>-0.35889729999999997</v>
      </c>
      <c r="K3" s="4">
        <v>2</v>
      </c>
      <c r="L3" s="9">
        <f t="shared" ref="L3:L11" si="3">$B$19+$B$2*($F$2+K3)+SUM($H$3:$H$18)</f>
        <v>0.78217670000000006</v>
      </c>
      <c r="M3" s="10">
        <f t="shared" ref="M3:M11" si="4">EXP(-EXP($C$19+$C$2*($F$2)+SUM($I$3:$I$18))*K3^$C$20)</f>
        <v>0.9939478482601295</v>
      </c>
      <c r="N3" s="10">
        <f t="shared" si="0"/>
        <v>0.77744284792420892</v>
      </c>
    </row>
    <row r="4" spans="1:14" x14ac:dyDescent="0.3">
      <c r="A4" s="1" t="s">
        <v>11</v>
      </c>
      <c r="B4" s="1"/>
      <c r="C4" s="1"/>
      <c r="E4" s="6" t="s">
        <v>12</v>
      </c>
      <c r="F4" s="6"/>
      <c r="H4" s="7">
        <f t="shared" si="1"/>
        <v>0</v>
      </c>
      <c r="I4" s="8">
        <f t="shared" si="2"/>
        <v>0</v>
      </c>
      <c r="K4" s="4">
        <v>3</v>
      </c>
      <c r="L4" s="9">
        <f t="shared" si="3"/>
        <v>0.7816145000000001</v>
      </c>
      <c r="M4" s="10">
        <f t="shared" si="4"/>
        <v>0.98879682790724222</v>
      </c>
      <c r="N4" s="10">
        <f t="shared" si="0"/>
        <v>0.77285793824630522</v>
      </c>
    </row>
    <row r="5" spans="1:14" x14ac:dyDescent="0.3">
      <c r="A5" s="1" t="s">
        <v>13</v>
      </c>
      <c r="B5" s="1">
        <v>-1.38193E-2</v>
      </c>
      <c r="C5" s="1">
        <v>5.2416400000000002E-2</v>
      </c>
      <c r="E5" s="6" t="s">
        <v>14</v>
      </c>
      <c r="F5" s="6"/>
      <c r="H5" s="7">
        <f t="shared" si="1"/>
        <v>0</v>
      </c>
      <c r="I5" s="8">
        <f t="shared" si="2"/>
        <v>0</v>
      </c>
      <c r="K5" s="4">
        <v>4</v>
      </c>
      <c r="L5" s="9">
        <f>$B$19+$B$2*($F$2+K5)+SUM($H$3:$H$18)</f>
        <v>0.78105230000000003</v>
      </c>
      <c r="M5" s="10">
        <f t="shared" si="4"/>
        <v>0.98268024946548638</v>
      </c>
      <c r="N5" s="10">
        <f t="shared" si="0"/>
        <v>0.76752466900959193</v>
      </c>
    </row>
    <row r="6" spans="1:14" x14ac:dyDescent="0.3">
      <c r="A6" s="1" t="s">
        <v>15</v>
      </c>
      <c r="B6" s="1">
        <v>-3.7142700000000001E-2</v>
      </c>
      <c r="C6" s="1">
        <v>0.29357670000000002</v>
      </c>
      <c r="E6" s="6" t="s">
        <v>16</v>
      </c>
      <c r="F6" s="6">
        <v>1</v>
      </c>
      <c r="H6" s="7">
        <f t="shared" si="1"/>
        <v>-3.7142700000000001E-2</v>
      </c>
      <c r="I6" s="8">
        <f t="shared" si="2"/>
        <v>0.29357670000000002</v>
      </c>
      <c r="K6" s="4">
        <v>5</v>
      </c>
      <c r="L6" s="9">
        <f t="shared" si="3"/>
        <v>0.78049010000000008</v>
      </c>
      <c r="M6" s="10">
        <f t="shared" si="4"/>
        <v>0.97574467808694942</v>
      </c>
      <c r="N6" s="10">
        <f t="shared" si="0"/>
        <v>0.76155906137455098</v>
      </c>
    </row>
    <row r="7" spans="1:14" x14ac:dyDescent="0.3">
      <c r="A7" s="1" t="s">
        <v>17</v>
      </c>
      <c r="B7" s="1">
        <v>-9.3537800000000004E-2</v>
      </c>
      <c r="C7" s="1">
        <v>0.58442660000000002</v>
      </c>
      <c r="E7" s="6" t="s">
        <v>18</v>
      </c>
      <c r="F7" s="6"/>
      <c r="H7" s="7">
        <f t="shared" si="1"/>
        <v>0</v>
      </c>
      <c r="I7" s="8">
        <f t="shared" si="2"/>
        <v>0</v>
      </c>
      <c r="K7" s="4">
        <v>6</v>
      </c>
      <c r="L7" s="9">
        <f t="shared" si="3"/>
        <v>0.77992790000000001</v>
      </c>
      <c r="M7" s="10">
        <f t="shared" si="4"/>
        <v>0.96809448713678337</v>
      </c>
      <c r="N7" s="10">
        <f t="shared" si="0"/>
        <v>0.75504390035416846</v>
      </c>
    </row>
    <row r="8" spans="1:14" x14ac:dyDescent="0.3">
      <c r="A8" s="1" t="s">
        <v>19</v>
      </c>
      <c r="B8" s="1">
        <v>-0.1811615</v>
      </c>
      <c r="C8" s="1">
        <v>1.033496</v>
      </c>
      <c r="E8" s="6" t="s">
        <v>20</v>
      </c>
      <c r="F8" s="6"/>
      <c r="H8" s="7">
        <f t="shared" si="1"/>
        <v>0</v>
      </c>
      <c r="I8" s="8">
        <f t="shared" si="2"/>
        <v>0</v>
      </c>
      <c r="K8" s="4">
        <v>7</v>
      </c>
      <c r="L8" s="9">
        <f t="shared" si="3"/>
        <v>0.77936570000000005</v>
      </c>
      <c r="M8" s="10">
        <f t="shared" si="4"/>
        <v>0.95981055679690608</v>
      </c>
      <c r="N8" s="10">
        <f t="shared" si="0"/>
        <v>0.74804342646541055</v>
      </c>
    </row>
    <row r="9" spans="1:14" x14ac:dyDescent="0.3">
      <c r="A9" s="11" t="s">
        <v>24</v>
      </c>
      <c r="B9" s="11">
        <v>-2.4410399999999999E-2</v>
      </c>
      <c r="C9" s="11">
        <v>0.35072999999999999</v>
      </c>
      <c r="E9" s="11" t="s">
        <v>37</v>
      </c>
      <c r="F9" s="11">
        <v>0</v>
      </c>
      <c r="H9" s="7">
        <f t="shared" si="1"/>
        <v>0</v>
      </c>
      <c r="I9" s="8">
        <f t="shared" si="2"/>
        <v>0</v>
      </c>
      <c r="K9" s="4">
        <v>8</v>
      </c>
      <c r="L9" s="9">
        <f t="shared" si="3"/>
        <v>0.77880350000000009</v>
      </c>
      <c r="M9" s="10">
        <f t="shared" si="4"/>
        <v>0.95095900212822038</v>
      </c>
      <c r="N9" s="10">
        <f t="shared" si="0"/>
        <v>0.74061019921396554</v>
      </c>
    </row>
    <row r="10" spans="1:14" x14ac:dyDescent="0.3">
      <c r="A10" s="11" t="s">
        <v>25</v>
      </c>
      <c r="B10" s="11">
        <v>-3.0133E-2</v>
      </c>
      <c r="C10" s="11">
        <v>-0.25094030000000001</v>
      </c>
      <c r="E10" s="11" t="s">
        <v>38</v>
      </c>
      <c r="F10" s="11"/>
      <c r="H10" s="7">
        <f t="shared" si="1"/>
        <v>0</v>
      </c>
      <c r="I10" s="8">
        <f t="shared" si="2"/>
        <v>0</v>
      </c>
      <c r="K10" s="4">
        <v>9</v>
      </c>
      <c r="L10" s="9">
        <f t="shared" si="3"/>
        <v>0.77824130000000002</v>
      </c>
      <c r="M10" s="10">
        <f t="shared" si="4"/>
        <v>0.94159588153439044</v>
      </c>
      <c r="N10" s="10">
        <f t="shared" si="0"/>
        <v>0.73278880291997006</v>
      </c>
    </row>
    <row r="11" spans="1:14" x14ac:dyDescent="0.3">
      <c r="A11" s="11" t="s">
        <v>26</v>
      </c>
      <c r="B11" s="11">
        <v>-2.3761000000000001E-2</v>
      </c>
      <c r="C11" s="11">
        <v>2.3652999999999999E-3</v>
      </c>
      <c r="E11" s="11" t="s">
        <v>39</v>
      </c>
      <c r="F11" s="11"/>
      <c r="H11" s="7">
        <f t="shared" si="1"/>
        <v>0</v>
      </c>
      <c r="I11" s="8">
        <f t="shared" si="2"/>
        <v>0</v>
      </c>
      <c r="K11" s="4">
        <v>10</v>
      </c>
      <c r="L11" s="9">
        <f t="shared" si="3"/>
        <v>0.77767910000000007</v>
      </c>
      <c r="M11" s="10">
        <f t="shared" si="4"/>
        <v>0.93176999263582916</v>
      </c>
      <c r="N11" s="10">
        <f t="shared" si="0"/>
        <v>0.72461804928003826</v>
      </c>
    </row>
    <row r="12" spans="1:14" x14ac:dyDescent="0.3">
      <c r="A12" s="11" t="s">
        <v>27</v>
      </c>
      <c r="B12" s="11">
        <v>-1.7271999999999999E-2</v>
      </c>
      <c r="C12" s="11">
        <v>-0.1073689</v>
      </c>
      <c r="E12" s="11" t="s">
        <v>40</v>
      </c>
      <c r="F12" s="11"/>
      <c r="H12" s="7">
        <f t="shared" si="1"/>
        <v>0</v>
      </c>
      <c r="I12" s="8">
        <f t="shared" si="2"/>
        <v>0</v>
      </c>
      <c r="M12" s="12" t="s">
        <v>23</v>
      </c>
      <c r="N12" s="13">
        <f>SUM(N2:N11)</f>
        <v>7.5615785554938517</v>
      </c>
    </row>
    <row r="13" spans="1:14" x14ac:dyDescent="0.3">
      <c r="A13" s="11" t="s">
        <v>28</v>
      </c>
      <c r="B13" s="11">
        <v>-1.45168E-2</v>
      </c>
      <c r="C13" s="11">
        <v>9.6525399999999997E-2</v>
      </c>
      <c r="E13" s="11" t="s">
        <v>41</v>
      </c>
      <c r="F13" s="11"/>
      <c r="H13" s="7">
        <f t="shared" si="1"/>
        <v>0</v>
      </c>
      <c r="I13" s="8">
        <f t="shared" si="2"/>
        <v>0</v>
      </c>
    </row>
    <row r="14" spans="1:14" x14ac:dyDescent="0.3">
      <c r="A14" s="11" t="s">
        <v>29</v>
      </c>
      <c r="B14" s="11">
        <v>-1.7103400000000001E-2</v>
      </c>
      <c r="C14" s="11">
        <v>0.37721209999999999</v>
      </c>
      <c r="E14" s="11" t="s">
        <v>42</v>
      </c>
      <c r="F14" s="11"/>
      <c r="H14" s="7">
        <f t="shared" si="1"/>
        <v>0</v>
      </c>
      <c r="I14" s="8">
        <f t="shared" si="2"/>
        <v>0</v>
      </c>
    </row>
    <row r="15" spans="1:14" x14ac:dyDescent="0.3">
      <c r="A15" s="11" t="s">
        <v>30</v>
      </c>
      <c r="B15" s="11">
        <v>-2.66079E-2</v>
      </c>
      <c r="C15" s="11">
        <v>-5.9485400000000001E-2</v>
      </c>
      <c r="E15" s="11" t="s">
        <v>45</v>
      </c>
      <c r="F15" s="11"/>
      <c r="H15" s="7">
        <f t="shared" si="1"/>
        <v>0</v>
      </c>
      <c r="I15" s="8">
        <f t="shared" si="2"/>
        <v>0</v>
      </c>
    </row>
    <row r="16" spans="1:14" x14ac:dyDescent="0.3">
      <c r="A16" s="11" t="s">
        <v>31</v>
      </c>
      <c r="B16" s="11">
        <v>-3.4464599999999998E-2</v>
      </c>
      <c r="C16" s="11">
        <v>0.16767480000000001</v>
      </c>
      <c r="E16" s="11" t="s">
        <v>43</v>
      </c>
      <c r="F16" s="11"/>
      <c r="H16" s="7">
        <f t="shared" si="1"/>
        <v>0</v>
      </c>
      <c r="I16" s="8">
        <f t="shared" si="2"/>
        <v>0</v>
      </c>
    </row>
    <row r="17" spans="1:9" x14ac:dyDescent="0.3">
      <c r="A17" s="11" t="s">
        <v>32</v>
      </c>
      <c r="B17" s="11">
        <v>-3.9207400000000003E-2</v>
      </c>
      <c r="C17" s="11">
        <v>0.86167709999999997</v>
      </c>
      <c r="E17" s="11" t="s">
        <v>46</v>
      </c>
      <c r="F17" s="11"/>
      <c r="H17" s="7">
        <f t="shared" si="1"/>
        <v>0</v>
      </c>
      <c r="I17" s="8">
        <f t="shared" si="2"/>
        <v>0</v>
      </c>
    </row>
    <row r="18" spans="1:9" x14ac:dyDescent="0.3">
      <c r="A18" s="11" t="s">
        <v>33</v>
      </c>
      <c r="B18" s="11">
        <v>-5.9138799999999998E-2</v>
      </c>
      <c r="C18" s="11">
        <v>-3.6299499999999998E-2</v>
      </c>
      <c r="E18" s="11" t="s">
        <v>44</v>
      </c>
      <c r="F18" s="11"/>
      <c r="H18" s="7">
        <f t="shared" si="1"/>
        <v>0</v>
      </c>
      <c r="I18" s="8">
        <f t="shared" si="2"/>
        <v>0</v>
      </c>
    </row>
    <row r="19" spans="1:9" x14ac:dyDescent="0.3">
      <c r="A19" s="1" t="s">
        <v>21</v>
      </c>
      <c r="B19" s="1">
        <v>0.88757750000000002</v>
      </c>
      <c r="C19" s="1">
        <v>-9.8240979999999993</v>
      </c>
    </row>
    <row r="20" spans="1:9" x14ac:dyDescent="0.3">
      <c r="A20" s="1" t="s">
        <v>22</v>
      </c>
      <c r="B20" s="1"/>
      <c r="C20" s="1">
        <v>1.5251060000000001</v>
      </c>
    </row>
  </sheetData>
  <mergeCells count="1">
    <mergeCell ref="E1:F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Subjects</vt:lpstr>
      <vt:lpstr>White Only</vt:lpstr>
      <vt:lpstr>Black Only</vt:lpstr>
      <vt:lpstr>Hispanic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Jeong, Kwonho</dc:creator>
  <cp:lastModifiedBy>Janel Hanmer</cp:lastModifiedBy>
  <dcterms:created xsi:type="dcterms:W3CDTF">2018-02-26T20:54:34Z</dcterms:created>
  <dcterms:modified xsi:type="dcterms:W3CDTF">2018-07-31T21:56:23Z</dcterms:modified>
</cp:coreProperties>
</file>